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7AE3EB0B-CAE8-47DB-B437-535B7DD53136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obliczenia" sheetId="1" r:id="rId1"/>
    <sheet name="tabela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4" i="3"/>
  <c r="F6" i="3"/>
  <c r="D14" i="3"/>
  <c r="D13" i="3"/>
  <c r="D12" i="3"/>
  <c r="D11" i="3"/>
  <c r="D10" i="3"/>
  <c r="D9" i="3"/>
  <c r="D8" i="3"/>
  <c r="D7" i="3"/>
  <c r="E14" i="3"/>
  <c r="E13" i="3"/>
  <c r="E12" i="3"/>
  <c r="E11" i="3"/>
  <c r="E10" i="3"/>
  <c r="E9" i="3"/>
  <c r="E8" i="3"/>
  <c r="E7" i="3"/>
  <c r="E88" i="1"/>
  <c r="F98" i="1" s="1"/>
  <c r="E74" i="1"/>
  <c r="F84" i="1" s="1"/>
  <c r="E60" i="1"/>
  <c r="F70" i="1" s="1"/>
  <c r="E47" i="1"/>
  <c r="F56" i="1" s="1"/>
  <c r="E25" i="1"/>
  <c r="F34" i="1" s="1"/>
  <c r="E2" i="1"/>
  <c r="F21" i="1" s="1"/>
  <c r="C14" i="3"/>
  <c r="C13" i="3"/>
  <c r="C12" i="3"/>
  <c r="C11" i="3"/>
  <c r="C10" i="3"/>
  <c r="C9" i="3"/>
  <c r="C8" i="3"/>
  <c r="C7" i="3"/>
  <c r="F43" i="1" l="1"/>
  <c r="G43" i="1" s="1"/>
  <c r="F12" i="1"/>
  <c r="G12" i="1" s="1"/>
  <c r="J12" i="1"/>
  <c r="L12" i="1"/>
  <c r="J21" i="1"/>
  <c r="L21" i="1"/>
  <c r="J34" i="1"/>
  <c r="L34" i="1"/>
  <c r="J43" i="1"/>
  <c r="L43" i="1"/>
  <c r="J56" i="1"/>
  <c r="L56" i="1"/>
  <c r="J70" i="1"/>
  <c r="J84" i="1"/>
  <c r="J98" i="1"/>
  <c r="L70" i="1"/>
  <c r="L84" i="1"/>
  <c r="L98" i="1"/>
  <c r="N98" i="1"/>
  <c r="G98" i="1"/>
  <c r="N84" i="1"/>
  <c r="G84" i="1"/>
  <c r="N70" i="1"/>
  <c r="G70" i="1"/>
  <c r="N56" i="1"/>
  <c r="G56" i="1"/>
  <c r="N43" i="1"/>
  <c r="N34" i="1"/>
  <c r="G34" i="1"/>
  <c r="N21" i="1"/>
  <c r="N12" i="1"/>
  <c r="G21" i="1"/>
  <c r="E34" i="1" l="1"/>
  <c r="D34" i="1" s="1"/>
  <c r="H9" i="3" s="1"/>
  <c r="E56" i="1"/>
  <c r="D56" i="1" s="1"/>
  <c r="E43" i="1"/>
  <c r="D43" i="1" s="1"/>
  <c r="E21" i="1"/>
  <c r="E98" i="1"/>
  <c r="E58" i="1" l="1"/>
  <c r="I11" i="3" s="1"/>
  <c r="H11" i="3"/>
  <c r="E45" i="1"/>
  <c r="I9" i="3" s="1"/>
  <c r="H10" i="3"/>
  <c r="D98" i="1"/>
  <c r="D21" i="1"/>
  <c r="H8" i="3" s="1"/>
  <c r="E70" i="1"/>
  <c r="E84" i="1"/>
  <c r="H14" i="3" l="1"/>
  <c r="E100" i="1"/>
  <c r="I14" i="3" s="1"/>
  <c r="D84" i="1"/>
  <c r="D70" i="1"/>
  <c r="E12" i="1"/>
  <c r="E86" i="1" l="1"/>
  <c r="I13" i="3" s="1"/>
  <c r="H13" i="3"/>
  <c r="E72" i="1"/>
  <c r="I12" i="3" s="1"/>
  <c r="H12" i="3"/>
  <c r="D12" i="1"/>
  <c r="E23" i="1" l="1"/>
  <c r="I7" i="3" s="1"/>
  <c r="H7" i="3"/>
</calcChain>
</file>

<file path=xl/sharedStrings.xml><?xml version="1.0" encoding="utf-8"?>
<sst xmlns="http://schemas.openxmlformats.org/spreadsheetml/2006/main" count="340" uniqueCount="69">
  <si>
    <t>Grupa taryfowa</t>
  </si>
  <si>
    <t>zł/kWh</t>
  </si>
  <si>
    <t>ilość punktów poboru</t>
  </si>
  <si>
    <t>zapotrzebowanie roczne gazu</t>
  </si>
  <si>
    <t>kWh</t>
  </si>
  <si>
    <t>czas dostawy</t>
  </si>
  <si>
    <t>sztuki</t>
  </si>
  <si>
    <t>miesiące</t>
  </si>
  <si>
    <t>zł</t>
  </si>
  <si>
    <t>cena paliwo gazowe</t>
  </si>
  <si>
    <t>opłata abonamentowa</t>
  </si>
  <si>
    <t>zł/miesiąc</t>
  </si>
  <si>
    <t>opłata sieciowa stała</t>
  </si>
  <si>
    <t>opłata sieciowa zmienna</t>
  </si>
  <si>
    <t>roczna opłata sieciowa stała</t>
  </si>
  <si>
    <t>roczna opłata sieciowa zmienna</t>
  </si>
  <si>
    <t>roczna opłata abonamentowa</t>
  </si>
  <si>
    <t>roczna opłata za paliwo gazowe</t>
  </si>
  <si>
    <t>W-1.1</t>
  </si>
  <si>
    <t>W-2.1</t>
  </si>
  <si>
    <t>W-3.6</t>
  </si>
  <si>
    <t>W-3.9</t>
  </si>
  <si>
    <t>W-4</t>
  </si>
  <si>
    <t>moc zamówiona</t>
  </si>
  <si>
    <t>kWh/h</t>
  </si>
  <si>
    <t>zł/m-c</t>
  </si>
  <si>
    <t>zł/hWh/h za h</t>
  </si>
  <si>
    <t>godziny</t>
  </si>
  <si>
    <t>W-5.1</t>
  </si>
  <si>
    <t>zł netto</t>
  </si>
  <si>
    <t>zł brutto</t>
  </si>
  <si>
    <t>W-6.1</t>
  </si>
  <si>
    <t>W-7A.1</t>
  </si>
  <si>
    <t>sztuk</t>
  </si>
  <si>
    <t>sztuka</t>
  </si>
  <si>
    <t>Moc zamówiona</t>
  </si>
  <si>
    <t>zł/MWh</t>
  </si>
  <si>
    <t>Zadanie nr 1:</t>
  </si>
  <si>
    <t>Zadanie nr 2:</t>
  </si>
  <si>
    <t>Zadanie nr 3:</t>
  </si>
  <si>
    <t>CENA OFERTY DLA GRUPY TARYFOWEJ W-1.1.</t>
  </si>
  <si>
    <t>CENA OFERTY DLA GRUPY TARYFOWEJ W-2.1.</t>
  </si>
  <si>
    <t>Cena oferty dla zadania nr 1:</t>
  </si>
  <si>
    <t>Oferowana cena za paliwo gazowe</t>
  </si>
  <si>
    <t>CENA OFERTY DLA GRUPY TARYFOWEJ W-3.6</t>
  </si>
  <si>
    <t>CENA OFERTY DLA GRUPY TARYFOWEJ W-3.9</t>
  </si>
  <si>
    <t>Cena oferty dla zadania nr 2:</t>
  </si>
  <si>
    <t>Cena oferty dla zadania nr 3:</t>
  </si>
  <si>
    <t>CENA OFERTY DLA GRUPY TARYFOWEJ W-4</t>
  </si>
  <si>
    <t>Zadanie nr 4:</t>
  </si>
  <si>
    <t>cena oferty netto</t>
  </si>
  <si>
    <t>Cena oferty dla zadania nr 4:</t>
  </si>
  <si>
    <t>CENA OFERTY DLA GRUPY TARYFOWEJ W-5.1</t>
  </si>
  <si>
    <t>Zadanie nr 5:</t>
  </si>
  <si>
    <t>Cena oferty dla zadania nr 5:</t>
  </si>
  <si>
    <t>Zadanie nr 6:</t>
  </si>
  <si>
    <t>CENA OFERTY DLA GRUPY TARYFOWEJ W-6.1</t>
  </si>
  <si>
    <t>CENA OFERTY DLA GRUPY TARYFOWEJ W-7A.1</t>
  </si>
  <si>
    <t>Cena oferty dla zadania nr 6:</t>
  </si>
  <si>
    <t>Cena oferty</t>
  </si>
  <si>
    <t>Zadanie</t>
  </si>
  <si>
    <t>Cena oferty dla grupy taryfowej</t>
  </si>
  <si>
    <t>Roczne zapotrzebowanie gazu</t>
  </si>
  <si>
    <t>Ilość punktów poboru</t>
  </si>
  <si>
    <t>szt.</t>
  </si>
  <si>
    <t>-</t>
  </si>
  <si>
    <t>Po wstawieniu w komórki w kolumnie G oferowanej ceny za paliwo gazowe dla poszczególnych grup taryfowych, cena oferty zostanie wyliczona w kolumnie I</t>
  </si>
  <si>
    <t xml:space="preserve">Stawki opłat stałych oraz zmiennych użyte do wyliczenia ceny oferty są zgodne z Taryfą nr 7 dla usług dystrybucji paliw gazowych Polskiej Spóki Gazownictwa </t>
  </si>
  <si>
    <t>zł netto/MWh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</si>
</sst>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5" fillId="2" borderId="0" xfId="0" applyFont="1" applyFill="1"/>
    <xf numFmtId="0" fontId="0" fillId="3" borderId="1" xfId="0" applyFill="1" applyBorder="1" applyProtection="1"/>
    <xf numFmtId="0" fontId="2" fillId="3" borderId="1" xfId="0" applyFont="1" applyFill="1" applyBorder="1" applyProtection="1"/>
    <xf numFmtId="3" fontId="2" fillId="3" borderId="1" xfId="0" applyNumberFormat="1" applyFont="1" applyFill="1" applyBorder="1" applyProtection="1"/>
    <xf numFmtId="0" fontId="0" fillId="3" borderId="1" xfId="0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/>
    <xf numFmtId="0" fontId="4" fillId="3" borderId="1" xfId="0" applyFont="1" applyFill="1" applyBorder="1"/>
    <xf numFmtId="2" fontId="0" fillId="3" borderId="1" xfId="0" applyNumberFormat="1" applyFill="1" applyBorder="1"/>
    <xf numFmtId="0" fontId="0" fillId="3" borderId="0" xfId="0" applyFill="1"/>
    <xf numFmtId="0" fontId="4" fillId="3" borderId="0" xfId="0" applyFont="1" applyFill="1"/>
    <xf numFmtId="0" fontId="3" fillId="3" borderId="0" xfId="0" applyFont="1" applyFill="1" applyBorder="1"/>
    <xf numFmtId="4" fontId="0" fillId="3" borderId="0" xfId="0" applyNumberFormat="1" applyFill="1"/>
    <xf numFmtId="3" fontId="0" fillId="3" borderId="0" xfId="0" applyNumberFormat="1" applyFill="1"/>
    <xf numFmtId="0" fontId="0" fillId="3" borderId="0" xfId="0" applyFill="1" applyBorder="1"/>
    <xf numFmtId="0" fontId="6" fillId="3" borderId="1" xfId="0" applyFont="1" applyFill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Protection="1">
      <protection locked="0"/>
    </xf>
    <xf numFmtId="0" fontId="2" fillId="3" borderId="2" xfId="0" applyFont="1" applyFill="1" applyBorder="1"/>
    <xf numFmtId="0" fontId="2" fillId="3" borderId="0" xfId="0" applyFont="1" applyFill="1" applyBorder="1"/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5" fillId="4" borderId="1" xfId="0" applyFont="1" applyFill="1" applyBorder="1"/>
    <xf numFmtId="4" fontId="5" fillId="4" borderId="1" xfId="0" applyNumberFormat="1" applyFont="1" applyFill="1" applyBorder="1" applyProtection="1">
      <protection locked="0"/>
    </xf>
    <xf numFmtId="4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 applyProtection="1">
      <alignment horizontal="right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vertical="center"/>
      <protection locked="0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7" fillId="0" borderId="3" xfId="0" applyFont="1" applyBorder="1"/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8" fillId="0" borderId="4" xfId="0" applyFont="1" applyBorder="1"/>
    <xf numFmtId="0" fontId="8" fillId="0" borderId="4" xfId="0" applyFont="1" applyFill="1" applyBorder="1"/>
    <xf numFmtId="0" fontId="7" fillId="0" borderId="4" xfId="0" applyFont="1" applyFill="1" applyBorder="1"/>
    <xf numFmtId="0" fontId="7" fillId="0" borderId="5" xfId="0" applyFont="1" applyBorder="1"/>
    <xf numFmtId="0" fontId="7" fillId="0" borderId="6" xfId="0" applyFont="1" applyFill="1" applyBorder="1" applyAlignment="1">
      <alignment horizontal="center"/>
    </xf>
    <xf numFmtId="0" fontId="7" fillId="0" borderId="6" xfId="0" applyFont="1" applyBorder="1"/>
    <xf numFmtId="0" fontId="9" fillId="0" borderId="7" xfId="0" applyFont="1" applyFill="1" applyBorder="1" applyAlignment="1">
      <alignment horizontal="center"/>
    </xf>
    <xf numFmtId="4" fontId="9" fillId="5" borderId="1" xfId="0" applyNumberFormat="1" applyFont="1" applyFill="1" applyBorder="1" applyAlignment="1" applyProtection="1">
      <alignment horizontal="right"/>
      <protection locked="0"/>
    </xf>
    <xf numFmtId="3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left"/>
    </xf>
    <xf numFmtId="4" fontId="9" fillId="5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 applyProtection="1">
      <alignment horizontal="center" vertical="center"/>
      <protection locked="0"/>
    </xf>
    <xf numFmtId="165" fontId="9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2"/>
  <sheetViews>
    <sheetView workbookViewId="0"/>
  </sheetViews>
  <sheetFormatPr defaultRowHeight="15" x14ac:dyDescent="0.25"/>
  <cols>
    <col min="1" max="1" width="2.42578125" customWidth="1"/>
    <col min="2" max="2" width="12.28515625" bestFit="1" customWidth="1"/>
    <col min="3" max="3" width="3.140625" customWidth="1"/>
    <col min="4" max="4" width="31.42578125" customWidth="1"/>
    <col min="5" max="5" width="13.5703125" customWidth="1"/>
    <col min="6" max="7" width="11.140625" customWidth="1"/>
    <col min="8" max="8" width="9.28515625" customWidth="1"/>
    <col min="9" max="9" width="11.28515625" customWidth="1"/>
    <col min="10" max="10" width="12.85546875" customWidth="1"/>
    <col min="11" max="11" width="12" style="1" customWidth="1"/>
    <col min="12" max="12" width="12.5703125" customWidth="1"/>
    <col min="13" max="13" width="10.42578125" customWidth="1"/>
    <col min="14" max="14" width="12.7109375" customWidth="1"/>
    <col min="15" max="15" width="10.5703125" customWidth="1"/>
    <col min="16" max="16" width="10.140625" customWidth="1"/>
    <col min="17" max="17" width="10.42578125" customWidth="1"/>
  </cols>
  <sheetData>
    <row r="1" spans="1:27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5.75" thickBot="1" x14ac:dyDescent="0.3">
      <c r="A2" s="17"/>
      <c r="B2" s="26" t="s">
        <v>37</v>
      </c>
      <c r="C2" s="27"/>
      <c r="D2" s="24" t="s">
        <v>43</v>
      </c>
      <c r="E2" s="25">
        <f>tabela!G7</f>
        <v>0</v>
      </c>
      <c r="F2" s="24" t="s">
        <v>36</v>
      </c>
      <c r="G2" s="17"/>
      <c r="H2" s="17"/>
      <c r="I2" s="17"/>
      <c r="J2" s="17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x14ac:dyDescent="0.25">
      <c r="A3" s="17"/>
      <c r="B3" s="27"/>
      <c r="C3" s="27"/>
      <c r="D3" s="27"/>
      <c r="E3" s="27"/>
      <c r="F3" s="27"/>
      <c r="G3" s="27"/>
      <c r="H3" s="27"/>
      <c r="I3" s="17"/>
      <c r="J3" s="17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/>
      <c r="B4" s="27"/>
      <c r="C4" s="27"/>
      <c r="D4" s="17"/>
      <c r="E4" s="17"/>
      <c r="F4" s="17"/>
      <c r="G4" s="17"/>
      <c r="H4" s="17"/>
      <c r="I4" s="17"/>
      <c r="J4" s="17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15.75" x14ac:dyDescent="0.25">
      <c r="A5" s="17"/>
      <c r="B5" s="17"/>
      <c r="C5" s="17"/>
      <c r="D5" s="2" t="s">
        <v>0</v>
      </c>
      <c r="E5" s="2" t="s">
        <v>18</v>
      </c>
      <c r="F5" s="17"/>
      <c r="G5" s="17"/>
      <c r="H5" s="17"/>
      <c r="I5" s="17"/>
      <c r="J5" s="17"/>
      <c r="K5" s="1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5">
      <c r="A7" s="17"/>
      <c r="B7" s="17"/>
      <c r="C7" s="17"/>
      <c r="D7" s="3" t="s">
        <v>2</v>
      </c>
      <c r="E7" s="4">
        <v>5</v>
      </c>
      <c r="F7" s="3" t="s">
        <v>33</v>
      </c>
      <c r="G7" s="19"/>
      <c r="H7" s="17"/>
      <c r="I7" s="17"/>
      <c r="J7" s="17"/>
      <c r="K7" s="18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5">
      <c r="A8" s="17"/>
      <c r="B8" s="17"/>
      <c r="C8" s="17"/>
      <c r="D8" s="3" t="s">
        <v>3</v>
      </c>
      <c r="E8" s="5">
        <v>5691</v>
      </c>
      <c r="F8" s="3" t="s">
        <v>4</v>
      </c>
      <c r="G8" s="19"/>
      <c r="H8" s="17"/>
      <c r="I8" s="17"/>
      <c r="J8" s="17"/>
      <c r="K8" s="1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8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45" customHeight="1" x14ac:dyDescent="0.25">
      <c r="A10" s="17"/>
      <c r="B10" s="17"/>
      <c r="C10" s="17"/>
      <c r="D10" s="33" t="s">
        <v>40</v>
      </c>
      <c r="E10" s="9" t="s">
        <v>50</v>
      </c>
      <c r="F10" s="9" t="s">
        <v>9</v>
      </c>
      <c r="G10" s="9" t="s">
        <v>17</v>
      </c>
      <c r="H10" s="9" t="s">
        <v>5</v>
      </c>
      <c r="I10" s="10" t="s">
        <v>10</v>
      </c>
      <c r="J10" s="10" t="s">
        <v>16</v>
      </c>
      <c r="K10" s="10" t="s">
        <v>12</v>
      </c>
      <c r="L10" s="10" t="s">
        <v>14</v>
      </c>
      <c r="M10" s="10" t="s">
        <v>13</v>
      </c>
      <c r="N10" s="10" t="s">
        <v>15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5">
      <c r="A11" s="17"/>
      <c r="B11" s="17"/>
      <c r="C11" s="17"/>
      <c r="D11" s="28" t="s">
        <v>30</v>
      </c>
      <c r="E11" s="11" t="s">
        <v>29</v>
      </c>
      <c r="F11" s="11" t="s">
        <v>1</v>
      </c>
      <c r="G11" s="11" t="s">
        <v>8</v>
      </c>
      <c r="H11" s="11" t="s">
        <v>7</v>
      </c>
      <c r="I11" s="12" t="s">
        <v>25</v>
      </c>
      <c r="J11" s="11" t="s">
        <v>8</v>
      </c>
      <c r="K11" s="11" t="s">
        <v>25</v>
      </c>
      <c r="L11" s="11" t="s">
        <v>8</v>
      </c>
      <c r="M11" s="11" t="s">
        <v>1</v>
      </c>
      <c r="N11" s="11" t="s">
        <v>8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5">
      <c r="A12" s="17"/>
      <c r="B12" s="17"/>
      <c r="C12" s="17"/>
      <c r="D12" s="29">
        <f>E12*1.23</f>
        <v>615.56657490000009</v>
      </c>
      <c r="E12" s="32">
        <f>G12+J12+L12+N12</f>
        <v>500.46063000000004</v>
      </c>
      <c r="F12" s="13">
        <f>E2/1000</f>
        <v>0</v>
      </c>
      <c r="G12" s="14">
        <f>F12*E8</f>
        <v>0</v>
      </c>
      <c r="H12" s="6">
        <v>12</v>
      </c>
      <c r="I12" s="15">
        <v>0</v>
      </c>
      <c r="J12" s="16">
        <f>I12*H12*E7</f>
        <v>0</v>
      </c>
      <c r="K12" s="13">
        <v>3.7</v>
      </c>
      <c r="L12" s="14">
        <f>K12*H12*E7</f>
        <v>222.00000000000003</v>
      </c>
      <c r="M12" s="13">
        <v>4.8930000000000001E-2</v>
      </c>
      <c r="N12" s="14">
        <f>M12*E8</f>
        <v>278.46062999999998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5.75" x14ac:dyDescent="0.25">
      <c r="A14" s="17"/>
      <c r="B14" s="17"/>
      <c r="C14" s="17"/>
      <c r="D14" s="2" t="s">
        <v>0</v>
      </c>
      <c r="E14" s="2" t="s">
        <v>19</v>
      </c>
      <c r="F14" s="17"/>
      <c r="G14" s="17"/>
      <c r="H14" s="17"/>
      <c r="I14" s="17"/>
      <c r="J14" s="17"/>
      <c r="K14" s="1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x14ac:dyDescent="0.25">
      <c r="A16" s="17"/>
      <c r="B16" s="17"/>
      <c r="C16" s="17"/>
      <c r="D16" s="6" t="s">
        <v>2</v>
      </c>
      <c r="E16" s="7">
        <v>8</v>
      </c>
      <c r="F16" s="6" t="s">
        <v>33</v>
      </c>
      <c r="G16" s="19"/>
      <c r="H16" s="17"/>
      <c r="I16" s="17"/>
      <c r="J16" s="17"/>
      <c r="K16" s="1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x14ac:dyDescent="0.25">
      <c r="A17" s="17"/>
      <c r="B17" s="17"/>
      <c r="C17" s="17"/>
      <c r="D17" s="6" t="s">
        <v>3</v>
      </c>
      <c r="E17" s="8">
        <v>72873</v>
      </c>
      <c r="F17" s="6" t="s">
        <v>4</v>
      </c>
      <c r="G17" s="19"/>
      <c r="H17" s="17"/>
      <c r="I17" s="17"/>
      <c r="J17" s="17"/>
      <c r="K17" s="18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8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45" customHeight="1" x14ac:dyDescent="0.25">
      <c r="A19" s="17"/>
      <c r="B19" s="17"/>
      <c r="C19" s="17"/>
      <c r="D19" s="33" t="s">
        <v>41</v>
      </c>
      <c r="E19" s="9" t="s">
        <v>50</v>
      </c>
      <c r="F19" s="9" t="s">
        <v>9</v>
      </c>
      <c r="G19" s="9" t="s">
        <v>17</v>
      </c>
      <c r="H19" s="9" t="s">
        <v>5</v>
      </c>
      <c r="I19" s="10" t="s">
        <v>10</v>
      </c>
      <c r="J19" s="10" t="s">
        <v>16</v>
      </c>
      <c r="K19" s="10" t="s">
        <v>12</v>
      </c>
      <c r="L19" s="10" t="s">
        <v>14</v>
      </c>
      <c r="M19" s="10" t="s">
        <v>13</v>
      </c>
      <c r="N19" s="10" t="s">
        <v>15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x14ac:dyDescent="0.25">
      <c r="A20" s="17"/>
      <c r="B20" s="17"/>
      <c r="C20" s="17"/>
      <c r="D20" s="28" t="s">
        <v>30</v>
      </c>
      <c r="E20" s="11" t="s">
        <v>29</v>
      </c>
      <c r="F20" s="11" t="s">
        <v>1</v>
      </c>
      <c r="G20" s="11" t="s">
        <v>8</v>
      </c>
      <c r="H20" s="11" t="s">
        <v>7</v>
      </c>
      <c r="I20" s="12" t="s">
        <v>11</v>
      </c>
      <c r="J20" s="11" t="s">
        <v>8</v>
      </c>
      <c r="K20" s="11" t="s">
        <v>25</v>
      </c>
      <c r="L20" s="11" t="s">
        <v>8</v>
      </c>
      <c r="M20" s="11" t="s">
        <v>1</v>
      </c>
      <c r="N20" s="11" t="s">
        <v>8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x14ac:dyDescent="0.25">
      <c r="A21" s="17"/>
      <c r="B21" s="17"/>
      <c r="C21" s="17"/>
      <c r="D21" s="29">
        <f>E21*1.23</f>
        <v>4388.5849698000002</v>
      </c>
      <c r="E21" s="32">
        <f>G21+J21+L21+N21</f>
        <v>3567.9552600000002</v>
      </c>
      <c r="F21" s="13">
        <f>E2/1000</f>
        <v>0</v>
      </c>
      <c r="G21" s="14">
        <f>F21*E17</f>
        <v>0</v>
      </c>
      <c r="H21" s="6">
        <v>12</v>
      </c>
      <c r="I21" s="15">
        <v>0</v>
      </c>
      <c r="J21" s="16">
        <f>I21*H21*E16</f>
        <v>0</v>
      </c>
      <c r="K21" s="13">
        <v>7.85</v>
      </c>
      <c r="L21" s="14">
        <f>K21*H21*E16</f>
        <v>753.59999999999991</v>
      </c>
      <c r="M21" s="13">
        <v>3.8620000000000002E-2</v>
      </c>
      <c r="N21" s="14">
        <f>M21*E17</f>
        <v>2814.3552600000003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15.75" x14ac:dyDescent="0.25">
      <c r="A23" s="17"/>
      <c r="B23" s="17"/>
      <c r="C23" s="17"/>
      <c r="D23" s="30" t="s">
        <v>42</v>
      </c>
      <c r="E23" s="31">
        <f>D21+D12</f>
        <v>5004.1515447000002</v>
      </c>
      <c r="F23" s="30" t="s">
        <v>30</v>
      </c>
      <c r="G23" s="17"/>
      <c r="H23" s="17"/>
      <c r="I23" s="17"/>
      <c r="J23" s="17"/>
      <c r="K23" s="18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5.75" thickBot="1" x14ac:dyDescent="0.3">
      <c r="A25" s="17"/>
      <c r="B25" s="26" t="s">
        <v>38</v>
      </c>
      <c r="C25" s="27"/>
      <c r="D25" s="24" t="s">
        <v>43</v>
      </c>
      <c r="E25" s="25">
        <f>tabela!G9</f>
        <v>0</v>
      </c>
      <c r="F25" s="24" t="s">
        <v>36</v>
      </c>
      <c r="G25" s="17"/>
      <c r="H25" s="17"/>
      <c r="I25" s="17"/>
      <c r="J25" s="17"/>
      <c r="K25" s="1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5.75" x14ac:dyDescent="0.25">
      <c r="A27" s="17"/>
      <c r="B27" s="17"/>
      <c r="C27" s="17"/>
      <c r="D27" s="2" t="s">
        <v>0</v>
      </c>
      <c r="E27" s="2" t="s">
        <v>20</v>
      </c>
      <c r="F27" s="17"/>
      <c r="G27" s="17"/>
      <c r="H27" s="17"/>
      <c r="I27" s="17"/>
      <c r="J27" s="17"/>
      <c r="K27" s="18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x14ac:dyDescent="0.25">
      <c r="A29" s="17"/>
      <c r="B29" s="17"/>
      <c r="C29" s="17"/>
      <c r="D29" s="6" t="s">
        <v>2</v>
      </c>
      <c r="E29" s="7">
        <v>42</v>
      </c>
      <c r="F29" s="6" t="s">
        <v>6</v>
      </c>
      <c r="G29" s="19"/>
      <c r="H29" s="17"/>
      <c r="I29" s="17"/>
      <c r="J29" s="17"/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x14ac:dyDescent="0.25">
      <c r="A30" s="17"/>
      <c r="B30" s="17"/>
      <c r="C30" s="17"/>
      <c r="D30" s="6" t="s">
        <v>3</v>
      </c>
      <c r="E30" s="8">
        <v>1692314</v>
      </c>
      <c r="F30" s="6" t="s">
        <v>4</v>
      </c>
      <c r="G30" s="19"/>
      <c r="H30" s="17"/>
      <c r="I30" s="17"/>
      <c r="J30" s="17"/>
      <c r="K30" s="18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8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44.25" customHeight="1" x14ac:dyDescent="0.25">
      <c r="A32" s="17"/>
      <c r="B32" s="17"/>
      <c r="C32" s="17"/>
      <c r="D32" s="33" t="s">
        <v>44</v>
      </c>
      <c r="E32" s="9" t="s">
        <v>50</v>
      </c>
      <c r="F32" s="9" t="s">
        <v>9</v>
      </c>
      <c r="G32" s="9" t="s">
        <v>17</v>
      </c>
      <c r="H32" s="9" t="s">
        <v>5</v>
      </c>
      <c r="I32" s="10" t="s">
        <v>10</v>
      </c>
      <c r="J32" s="10" t="s">
        <v>16</v>
      </c>
      <c r="K32" s="10" t="s">
        <v>12</v>
      </c>
      <c r="L32" s="10" t="s">
        <v>14</v>
      </c>
      <c r="M32" s="10" t="s">
        <v>13</v>
      </c>
      <c r="N32" s="10" t="s">
        <v>15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x14ac:dyDescent="0.25">
      <c r="A33" s="17"/>
      <c r="B33" s="17"/>
      <c r="C33" s="17"/>
      <c r="D33" s="28" t="s">
        <v>30</v>
      </c>
      <c r="E33" s="11" t="s">
        <v>29</v>
      </c>
      <c r="F33" s="11" t="s">
        <v>1</v>
      </c>
      <c r="G33" s="11" t="s">
        <v>8</v>
      </c>
      <c r="H33" s="11" t="s">
        <v>7</v>
      </c>
      <c r="I33" s="12" t="s">
        <v>11</v>
      </c>
      <c r="J33" s="11" t="s">
        <v>8</v>
      </c>
      <c r="K33" s="11" t="s">
        <v>25</v>
      </c>
      <c r="L33" s="11" t="s">
        <v>8</v>
      </c>
      <c r="M33" s="11" t="s">
        <v>1</v>
      </c>
      <c r="N33" s="11" t="s">
        <v>8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x14ac:dyDescent="0.25">
      <c r="A34" s="17"/>
      <c r="B34" s="17"/>
      <c r="C34" s="17"/>
      <c r="D34" s="29">
        <f>E34*1.23</f>
        <v>85079.286345</v>
      </c>
      <c r="E34" s="32">
        <f>G34+J34+L34+N34</f>
        <v>69170.151500000007</v>
      </c>
      <c r="F34" s="13">
        <f>E25/1000</f>
        <v>0</v>
      </c>
      <c r="G34" s="14">
        <f>F34*E30</f>
        <v>0</v>
      </c>
      <c r="H34" s="6">
        <v>12</v>
      </c>
      <c r="I34" s="15">
        <v>0</v>
      </c>
      <c r="J34" s="16">
        <f>I34*H34*E29</f>
        <v>0</v>
      </c>
      <c r="K34" s="13">
        <v>20.56</v>
      </c>
      <c r="L34" s="14">
        <f>K34*H34*E29</f>
        <v>10362.239999999998</v>
      </c>
      <c r="M34" s="13">
        <v>3.4750000000000003E-2</v>
      </c>
      <c r="N34" s="14">
        <f>M34*E30</f>
        <v>58807.911500000002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8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5.75" x14ac:dyDescent="0.25">
      <c r="A36" s="17"/>
      <c r="B36" s="17"/>
      <c r="C36" s="17"/>
      <c r="D36" s="2" t="s">
        <v>0</v>
      </c>
      <c r="E36" s="2" t="s">
        <v>21</v>
      </c>
      <c r="F36" s="17"/>
      <c r="G36" s="17"/>
      <c r="H36" s="17"/>
      <c r="I36" s="17"/>
      <c r="J36" s="17"/>
      <c r="K36" s="18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8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x14ac:dyDescent="0.25">
      <c r="A38" s="17"/>
      <c r="B38" s="17"/>
      <c r="C38" s="17"/>
      <c r="D38" s="6" t="s">
        <v>2</v>
      </c>
      <c r="E38" s="7">
        <v>2</v>
      </c>
      <c r="F38" s="6" t="s">
        <v>6</v>
      </c>
      <c r="G38" s="19"/>
      <c r="H38" s="17"/>
      <c r="I38" s="17"/>
      <c r="J38" s="17"/>
      <c r="K38" s="18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x14ac:dyDescent="0.25">
      <c r="A39" s="17"/>
      <c r="B39" s="17"/>
      <c r="C39" s="17"/>
      <c r="D39" s="6" t="s">
        <v>3</v>
      </c>
      <c r="E39" s="8">
        <v>122976</v>
      </c>
      <c r="F39" s="6" t="s">
        <v>4</v>
      </c>
      <c r="G39" s="19"/>
      <c r="H39" s="17"/>
      <c r="I39" s="17"/>
      <c r="J39" s="17"/>
      <c r="K39" s="18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8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45" customHeight="1" x14ac:dyDescent="0.25">
      <c r="A41" s="17"/>
      <c r="B41" s="17"/>
      <c r="C41" s="17"/>
      <c r="D41" s="33" t="s">
        <v>45</v>
      </c>
      <c r="E41" s="9" t="s">
        <v>50</v>
      </c>
      <c r="F41" s="9" t="s">
        <v>9</v>
      </c>
      <c r="G41" s="9" t="s">
        <v>17</v>
      </c>
      <c r="H41" s="9" t="s">
        <v>5</v>
      </c>
      <c r="I41" s="10" t="s">
        <v>10</v>
      </c>
      <c r="J41" s="10" t="s">
        <v>16</v>
      </c>
      <c r="K41" s="10" t="s">
        <v>12</v>
      </c>
      <c r="L41" s="10" t="s">
        <v>14</v>
      </c>
      <c r="M41" s="10" t="s">
        <v>13</v>
      </c>
      <c r="N41" s="10" t="s">
        <v>15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x14ac:dyDescent="0.25">
      <c r="A42" s="17"/>
      <c r="B42" s="17"/>
      <c r="C42" s="17"/>
      <c r="D42" s="28" t="s">
        <v>30</v>
      </c>
      <c r="E42" s="11" t="s">
        <v>29</v>
      </c>
      <c r="F42" s="11" t="s">
        <v>1</v>
      </c>
      <c r="G42" s="11" t="s">
        <v>8</v>
      </c>
      <c r="H42" s="11" t="s">
        <v>7</v>
      </c>
      <c r="I42" s="12" t="s">
        <v>11</v>
      </c>
      <c r="J42" s="11" t="s">
        <v>8</v>
      </c>
      <c r="K42" s="11" t="s">
        <v>25</v>
      </c>
      <c r="L42" s="11" t="s">
        <v>8</v>
      </c>
      <c r="M42" s="11" t="s">
        <v>1</v>
      </c>
      <c r="N42" s="11" t="s">
        <v>8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x14ac:dyDescent="0.25">
      <c r="A43" s="17"/>
      <c r="B43" s="17"/>
      <c r="C43" s="17"/>
      <c r="D43" s="29">
        <f>E43*1.23</f>
        <v>5915.1880800000008</v>
      </c>
      <c r="E43" s="32">
        <f>G43+J43+L43+N43</f>
        <v>4809.0960000000005</v>
      </c>
      <c r="F43" s="13">
        <f>E25/1000</f>
        <v>0</v>
      </c>
      <c r="G43" s="14">
        <f>F43*E39</f>
        <v>0</v>
      </c>
      <c r="H43" s="6">
        <v>12</v>
      </c>
      <c r="I43" s="15">
        <v>0</v>
      </c>
      <c r="J43" s="16">
        <f>I43*H43*E38</f>
        <v>0</v>
      </c>
      <c r="K43" s="13">
        <v>22.32</v>
      </c>
      <c r="L43" s="14">
        <f>K43*H43*E38</f>
        <v>535.68000000000006</v>
      </c>
      <c r="M43" s="13">
        <v>3.4750000000000003E-2</v>
      </c>
      <c r="N43" s="14">
        <f>M43*E39</f>
        <v>4273.4160000000002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8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15.75" x14ac:dyDescent="0.25">
      <c r="A45" s="17"/>
      <c r="B45" s="17"/>
      <c r="C45" s="17"/>
      <c r="D45" s="30" t="s">
        <v>46</v>
      </c>
      <c r="E45" s="31">
        <f>D43+D34</f>
        <v>90994.474425000008</v>
      </c>
      <c r="F45" s="30" t="s">
        <v>30</v>
      </c>
      <c r="G45" s="17"/>
      <c r="H45" s="17"/>
      <c r="I45" s="17"/>
      <c r="J45" s="17"/>
      <c r="K45" s="18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8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5.75" thickBot="1" x14ac:dyDescent="0.3">
      <c r="A47" s="17"/>
      <c r="B47" s="26" t="s">
        <v>39</v>
      </c>
      <c r="C47" s="27"/>
      <c r="D47" s="24" t="s">
        <v>43</v>
      </c>
      <c r="E47" s="25">
        <f>tabela!G11</f>
        <v>0</v>
      </c>
      <c r="F47" s="24" t="s">
        <v>36</v>
      </c>
      <c r="G47" s="17"/>
      <c r="H47" s="17"/>
      <c r="I47" s="17"/>
      <c r="J47" s="17"/>
      <c r="K47" s="18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x14ac:dyDescent="0.25">
      <c r="A48" s="17"/>
      <c r="B48" s="27"/>
      <c r="C48" s="27"/>
      <c r="D48" s="27"/>
      <c r="E48" s="27"/>
      <c r="F48" s="27"/>
      <c r="G48" s="27"/>
      <c r="H48" s="17"/>
      <c r="I48" s="17"/>
      <c r="J48" s="17"/>
      <c r="K48" s="18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5.75" x14ac:dyDescent="0.25">
      <c r="A49" s="17"/>
      <c r="B49" s="17"/>
      <c r="C49" s="17"/>
      <c r="D49" s="2" t="s">
        <v>0</v>
      </c>
      <c r="E49" s="2" t="s">
        <v>22</v>
      </c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8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x14ac:dyDescent="0.25">
      <c r="A51" s="17"/>
      <c r="B51" s="17"/>
      <c r="C51" s="17"/>
      <c r="D51" s="6" t="s">
        <v>2</v>
      </c>
      <c r="E51" s="7">
        <v>15</v>
      </c>
      <c r="F51" s="6" t="s">
        <v>33</v>
      </c>
      <c r="G51" s="19"/>
      <c r="H51" s="17"/>
      <c r="I51" s="17"/>
      <c r="J51" s="17"/>
      <c r="K51" s="18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x14ac:dyDescent="0.25">
      <c r="A52" s="17"/>
      <c r="B52" s="17"/>
      <c r="C52" s="17"/>
      <c r="D52" s="6" t="s">
        <v>3</v>
      </c>
      <c r="E52" s="8">
        <v>2733387</v>
      </c>
      <c r="F52" s="6" t="s">
        <v>4</v>
      </c>
      <c r="G52" s="19"/>
      <c r="H52" s="17"/>
      <c r="I52" s="17"/>
      <c r="J52" s="17"/>
      <c r="K52" s="18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8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45" customHeight="1" x14ac:dyDescent="0.25">
      <c r="A54" s="17"/>
      <c r="B54" s="17"/>
      <c r="C54" s="17"/>
      <c r="D54" s="33" t="s">
        <v>48</v>
      </c>
      <c r="E54" s="9" t="s">
        <v>50</v>
      </c>
      <c r="F54" s="9" t="s">
        <v>9</v>
      </c>
      <c r="G54" s="9" t="s">
        <v>17</v>
      </c>
      <c r="H54" s="9" t="s">
        <v>5</v>
      </c>
      <c r="I54" s="10" t="s">
        <v>10</v>
      </c>
      <c r="J54" s="10" t="s">
        <v>16</v>
      </c>
      <c r="K54" s="10" t="s">
        <v>12</v>
      </c>
      <c r="L54" s="10" t="s">
        <v>14</v>
      </c>
      <c r="M54" s="10" t="s">
        <v>13</v>
      </c>
      <c r="N54" s="10" t="s">
        <v>15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x14ac:dyDescent="0.25">
      <c r="A55" s="17"/>
      <c r="B55" s="17"/>
      <c r="C55" s="17"/>
      <c r="D55" s="28" t="s">
        <v>30</v>
      </c>
      <c r="E55" s="11" t="s">
        <v>29</v>
      </c>
      <c r="F55" s="11" t="s">
        <v>1</v>
      </c>
      <c r="G55" s="11" t="s">
        <v>8</v>
      </c>
      <c r="H55" s="11" t="s">
        <v>7</v>
      </c>
      <c r="I55" s="12" t="s">
        <v>11</v>
      </c>
      <c r="J55" s="11" t="s">
        <v>8</v>
      </c>
      <c r="K55" s="11" t="s">
        <v>25</v>
      </c>
      <c r="L55" s="11" t="s">
        <v>8</v>
      </c>
      <c r="M55" s="11" t="s">
        <v>1</v>
      </c>
      <c r="N55" s="11" t="s">
        <v>8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x14ac:dyDescent="0.25">
      <c r="A56" s="17"/>
      <c r="B56" s="17"/>
      <c r="C56" s="17"/>
      <c r="D56" s="29">
        <f>E56*1.23</f>
        <v>133597.13084190001</v>
      </c>
      <c r="E56" s="32">
        <f>G56+J56+L56+N56</f>
        <v>108615.55353</v>
      </c>
      <c r="F56" s="13">
        <f>E47/1000</f>
        <v>0</v>
      </c>
      <c r="G56" s="14">
        <f>F56*E52</f>
        <v>0</v>
      </c>
      <c r="H56" s="6">
        <v>12</v>
      </c>
      <c r="I56" s="15">
        <v>0</v>
      </c>
      <c r="J56" s="16">
        <f>I56*H56*E51</f>
        <v>0</v>
      </c>
      <c r="K56" s="13">
        <v>144.97</v>
      </c>
      <c r="L56" s="14">
        <f>K56*H56*E51</f>
        <v>26094.6</v>
      </c>
      <c r="M56" s="13">
        <v>3.0190000000000002E-2</v>
      </c>
      <c r="N56" s="14">
        <f>M56*E52</f>
        <v>82520.953529999999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8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5.75" x14ac:dyDescent="0.25">
      <c r="A58" s="17"/>
      <c r="B58" s="17"/>
      <c r="C58" s="17"/>
      <c r="D58" s="30" t="s">
        <v>47</v>
      </c>
      <c r="E58" s="31">
        <f>D56</f>
        <v>133597.13084190001</v>
      </c>
      <c r="F58" s="30" t="s">
        <v>30</v>
      </c>
      <c r="G58" s="17"/>
      <c r="H58" s="17"/>
      <c r="I58" s="17"/>
      <c r="J58" s="17"/>
      <c r="K58" s="18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8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5.75" thickBot="1" x14ac:dyDescent="0.3">
      <c r="A60" s="17"/>
      <c r="B60" s="26" t="s">
        <v>49</v>
      </c>
      <c r="C60" s="27"/>
      <c r="D60" s="24" t="s">
        <v>43</v>
      </c>
      <c r="E60" s="25">
        <f>tabela!G12</f>
        <v>0</v>
      </c>
      <c r="F60" s="24" t="s">
        <v>36</v>
      </c>
      <c r="G60" s="17"/>
      <c r="H60" s="17"/>
      <c r="I60" s="17"/>
      <c r="J60" s="17"/>
      <c r="K60" s="18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8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5.75" x14ac:dyDescent="0.25">
      <c r="A62" s="17"/>
      <c r="B62" s="17"/>
      <c r="C62" s="17"/>
      <c r="D62" s="2" t="s">
        <v>0</v>
      </c>
      <c r="E62" s="2" t="s">
        <v>28</v>
      </c>
      <c r="F62" s="17"/>
      <c r="G62" s="17"/>
      <c r="H62" s="17"/>
      <c r="I62" s="17"/>
      <c r="J62" s="17"/>
      <c r="K62" s="18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8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x14ac:dyDescent="0.25">
      <c r="A64" s="17"/>
      <c r="B64" s="17"/>
      <c r="C64" s="17"/>
      <c r="D64" s="6" t="s">
        <v>2</v>
      </c>
      <c r="E64" s="7">
        <v>14</v>
      </c>
      <c r="F64" s="6" t="s">
        <v>33</v>
      </c>
      <c r="G64" s="19"/>
      <c r="H64" s="17"/>
      <c r="I64" s="17"/>
      <c r="J64" s="17"/>
      <c r="K64" s="18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x14ac:dyDescent="0.25">
      <c r="A65" s="17"/>
      <c r="B65" s="17"/>
      <c r="C65" s="17"/>
      <c r="D65" s="6" t="s">
        <v>3</v>
      </c>
      <c r="E65" s="8">
        <v>5991205</v>
      </c>
      <c r="F65" s="6" t="s">
        <v>4</v>
      </c>
      <c r="G65" s="19"/>
      <c r="H65" s="17"/>
      <c r="I65" s="17"/>
      <c r="J65" s="17"/>
      <c r="K65" s="18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x14ac:dyDescent="0.25">
      <c r="A66" s="17"/>
      <c r="B66" s="17"/>
      <c r="C66" s="17"/>
      <c r="D66" s="6" t="s">
        <v>23</v>
      </c>
      <c r="E66" s="8">
        <v>3677</v>
      </c>
      <c r="F66" s="6" t="s">
        <v>24</v>
      </c>
      <c r="G66" s="19"/>
      <c r="H66" s="17"/>
      <c r="I66" s="17"/>
      <c r="J66" s="17"/>
      <c r="K66" s="18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8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45" customHeight="1" x14ac:dyDescent="0.25">
      <c r="A68" s="17"/>
      <c r="B68" s="17"/>
      <c r="C68" s="17"/>
      <c r="D68" s="33" t="s">
        <v>52</v>
      </c>
      <c r="E68" s="9" t="s">
        <v>50</v>
      </c>
      <c r="F68" s="9" t="s">
        <v>9</v>
      </c>
      <c r="G68" s="9" t="s">
        <v>17</v>
      </c>
      <c r="H68" s="9" t="s">
        <v>5</v>
      </c>
      <c r="I68" s="10" t="s">
        <v>10</v>
      </c>
      <c r="J68" s="10" t="s">
        <v>16</v>
      </c>
      <c r="K68" s="10" t="s">
        <v>12</v>
      </c>
      <c r="L68" s="10" t="s">
        <v>14</v>
      </c>
      <c r="M68" s="10" t="s">
        <v>13</v>
      </c>
      <c r="N68" s="10" t="s">
        <v>15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x14ac:dyDescent="0.25">
      <c r="A69" s="17"/>
      <c r="B69" s="17"/>
      <c r="C69" s="17"/>
      <c r="D69" s="28" t="s">
        <v>30</v>
      </c>
      <c r="E69" s="11" t="s">
        <v>29</v>
      </c>
      <c r="F69" s="11" t="s">
        <v>1</v>
      </c>
      <c r="G69" s="11" t="s">
        <v>8</v>
      </c>
      <c r="H69" s="12" t="s">
        <v>27</v>
      </c>
      <c r="I69" s="11" t="s">
        <v>11</v>
      </c>
      <c r="J69" s="11" t="s">
        <v>8</v>
      </c>
      <c r="K69" s="23" t="s">
        <v>26</v>
      </c>
      <c r="L69" s="11" t="s">
        <v>8</v>
      </c>
      <c r="M69" s="11" t="s">
        <v>1</v>
      </c>
      <c r="N69" s="11" t="s">
        <v>8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x14ac:dyDescent="0.25">
      <c r="A70" s="17"/>
      <c r="B70" s="17"/>
      <c r="C70" s="17"/>
      <c r="D70" s="29">
        <f>E70*1.23</f>
        <v>327190.45673429995</v>
      </c>
      <c r="E70" s="32">
        <f>G70+J70+L70+N70</f>
        <v>266008.50140999997</v>
      </c>
      <c r="F70" s="13">
        <f>E60/1000</f>
        <v>0</v>
      </c>
      <c r="G70" s="14">
        <f>F70*E65</f>
        <v>0</v>
      </c>
      <c r="H70" s="15">
        <v>8784</v>
      </c>
      <c r="I70" s="6">
        <v>0</v>
      </c>
      <c r="J70" s="14">
        <f>E64*I70*12</f>
        <v>0</v>
      </c>
      <c r="K70" s="13">
        <v>5.3699999999999998E-3</v>
      </c>
      <c r="L70" s="14">
        <f>K70*H70*E66</f>
        <v>173444.38415999999</v>
      </c>
      <c r="M70" s="13">
        <v>1.545E-2</v>
      </c>
      <c r="N70" s="14">
        <f>M70*E65</f>
        <v>92564.117249999996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8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5.75" x14ac:dyDescent="0.25">
      <c r="A72" s="17"/>
      <c r="B72" s="17"/>
      <c r="C72" s="17"/>
      <c r="D72" s="30" t="s">
        <v>51</v>
      </c>
      <c r="E72" s="31">
        <f>D70</f>
        <v>327190.45673429995</v>
      </c>
      <c r="F72" s="30" t="s">
        <v>30</v>
      </c>
      <c r="G72" s="17"/>
      <c r="H72" s="17"/>
      <c r="I72" s="17"/>
      <c r="J72" s="17"/>
      <c r="K72" s="18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8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.75" thickBot="1" x14ac:dyDescent="0.3">
      <c r="A74" s="17"/>
      <c r="B74" s="26" t="s">
        <v>53</v>
      </c>
      <c r="C74" s="27"/>
      <c r="D74" s="24" t="s">
        <v>43</v>
      </c>
      <c r="E74" s="25">
        <f>tabela!G13</f>
        <v>0</v>
      </c>
      <c r="F74" s="24" t="s">
        <v>36</v>
      </c>
      <c r="G74" s="17"/>
      <c r="H74" s="17"/>
      <c r="I74" s="17"/>
      <c r="J74" s="17"/>
      <c r="K74" s="18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8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5.75" x14ac:dyDescent="0.25">
      <c r="A76" s="17"/>
      <c r="B76" s="17"/>
      <c r="C76" s="17"/>
      <c r="D76" s="2" t="s">
        <v>0</v>
      </c>
      <c r="E76" s="2" t="s">
        <v>31</v>
      </c>
      <c r="F76" s="17"/>
      <c r="G76" s="17"/>
      <c r="H76" s="17"/>
      <c r="I76" s="17"/>
      <c r="J76" s="17"/>
      <c r="K76" s="18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8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x14ac:dyDescent="0.25">
      <c r="A78" s="17"/>
      <c r="B78" s="17"/>
      <c r="C78" s="17"/>
      <c r="D78" s="6" t="s">
        <v>2</v>
      </c>
      <c r="E78" s="7">
        <v>4</v>
      </c>
      <c r="F78" s="6" t="s">
        <v>6</v>
      </c>
      <c r="G78" s="19"/>
      <c r="H78" s="17"/>
      <c r="I78" s="17"/>
      <c r="J78" s="17"/>
      <c r="K78" s="18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x14ac:dyDescent="0.25">
      <c r="A79" s="17"/>
      <c r="B79" s="17"/>
      <c r="C79" s="17"/>
      <c r="D79" s="6" t="s">
        <v>3</v>
      </c>
      <c r="E79" s="8">
        <v>10838714</v>
      </c>
      <c r="F79" s="6" t="s">
        <v>4</v>
      </c>
      <c r="G79" s="22"/>
      <c r="H79" s="17"/>
      <c r="I79" s="17"/>
      <c r="J79" s="17"/>
      <c r="K79" s="18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x14ac:dyDescent="0.25">
      <c r="A80" s="17"/>
      <c r="B80" s="17"/>
      <c r="C80" s="17"/>
      <c r="D80" s="6" t="s">
        <v>23</v>
      </c>
      <c r="E80" s="8">
        <v>5922</v>
      </c>
      <c r="F80" s="6" t="s">
        <v>24</v>
      </c>
      <c r="G80" s="22"/>
      <c r="H80" s="17"/>
      <c r="I80" s="17"/>
      <c r="J80" s="17"/>
      <c r="K80" s="18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8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45" customHeight="1" x14ac:dyDescent="0.25">
      <c r="A82" s="17"/>
      <c r="B82" s="17"/>
      <c r="C82" s="17"/>
      <c r="D82" s="33" t="s">
        <v>56</v>
      </c>
      <c r="E82" s="9" t="s">
        <v>50</v>
      </c>
      <c r="F82" s="9" t="s">
        <v>9</v>
      </c>
      <c r="G82" s="9" t="s">
        <v>17</v>
      </c>
      <c r="H82" s="9" t="s">
        <v>5</v>
      </c>
      <c r="I82" s="10" t="s">
        <v>10</v>
      </c>
      <c r="J82" s="10" t="s">
        <v>16</v>
      </c>
      <c r="K82" s="10" t="s">
        <v>12</v>
      </c>
      <c r="L82" s="10" t="s">
        <v>14</v>
      </c>
      <c r="M82" s="10" t="s">
        <v>13</v>
      </c>
      <c r="N82" s="10" t="s">
        <v>15</v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x14ac:dyDescent="0.25">
      <c r="A83" s="17"/>
      <c r="B83" s="17"/>
      <c r="C83" s="17"/>
      <c r="D83" s="28" t="s">
        <v>30</v>
      </c>
      <c r="E83" s="11" t="s">
        <v>29</v>
      </c>
      <c r="F83" s="11" t="s">
        <v>1</v>
      </c>
      <c r="G83" s="11" t="s">
        <v>8</v>
      </c>
      <c r="H83" s="12" t="s">
        <v>27</v>
      </c>
      <c r="I83" s="11" t="s">
        <v>11</v>
      </c>
      <c r="J83" s="11" t="s">
        <v>8</v>
      </c>
      <c r="K83" s="23" t="s">
        <v>26</v>
      </c>
      <c r="L83" s="11" t="s">
        <v>8</v>
      </c>
      <c r="M83" s="11" t="s">
        <v>1</v>
      </c>
      <c r="N83" s="11" t="s">
        <v>8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x14ac:dyDescent="0.25">
      <c r="A84" s="17"/>
      <c r="B84" s="17"/>
      <c r="C84" s="17"/>
      <c r="D84" s="29">
        <f>E84*1.23</f>
        <v>528901.76150759996</v>
      </c>
      <c r="E84" s="32">
        <f>G84+J84+L84+N84</f>
        <v>430001.43212000001</v>
      </c>
      <c r="F84" s="13">
        <f>E74/1000</f>
        <v>0</v>
      </c>
      <c r="G84" s="14">
        <f>F84*E79</f>
        <v>0</v>
      </c>
      <c r="H84" s="15">
        <v>8784</v>
      </c>
      <c r="I84" s="6">
        <v>0</v>
      </c>
      <c r="J84" s="14">
        <f>E78*I84*12</f>
        <v>0</v>
      </c>
      <c r="K84" s="13">
        <v>5.0699999999999999E-3</v>
      </c>
      <c r="L84" s="14">
        <f>K84*H84*E80</f>
        <v>263735.55936000001</v>
      </c>
      <c r="M84" s="13">
        <v>1.5339999999999999E-2</v>
      </c>
      <c r="N84" s="14">
        <f>M84*E79</f>
        <v>166265.87276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8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5.75" x14ac:dyDescent="0.25">
      <c r="A86" s="17"/>
      <c r="B86" s="17"/>
      <c r="C86" s="17"/>
      <c r="D86" s="30" t="s">
        <v>54</v>
      </c>
      <c r="E86" s="31">
        <f>D84</f>
        <v>528901.76150759996</v>
      </c>
      <c r="F86" s="30" t="s">
        <v>30</v>
      </c>
      <c r="G86" s="17"/>
      <c r="H86" s="17"/>
      <c r="I86" s="17"/>
      <c r="J86" s="17"/>
      <c r="K86" s="18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8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5.75" thickBot="1" x14ac:dyDescent="0.3">
      <c r="A88" s="17"/>
      <c r="B88" s="26" t="s">
        <v>55</v>
      </c>
      <c r="C88" s="27"/>
      <c r="D88" s="24" t="s">
        <v>43</v>
      </c>
      <c r="E88" s="25">
        <f>tabela!G14</f>
        <v>0</v>
      </c>
      <c r="F88" s="24" t="s">
        <v>36</v>
      </c>
      <c r="G88" s="17"/>
      <c r="H88" s="17"/>
      <c r="I88" s="17"/>
      <c r="J88" s="17"/>
      <c r="K88" s="18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8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5.75" x14ac:dyDescent="0.25">
      <c r="A90" s="17"/>
      <c r="B90" s="17"/>
      <c r="C90" s="17"/>
      <c r="D90" s="2" t="s">
        <v>0</v>
      </c>
      <c r="E90" s="2" t="s">
        <v>32</v>
      </c>
      <c r="F90" s="17"/>
      <c r="G90" s="17"/>
      <c r="H90" s="17"/>
      <c r="I90" s="17"/>
      <c r="J90" s="17"/>
      <c r="K90" s="18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8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x14ac:dyDescent="0.25">
      <c r="A92" s="17"/>
      <c r="B92" s="17"/>
      <c r="C92" s="17"/>
      <c r="D92" s="6" t="s">
        <v>2</v>
      </c>
      <c r="E92" s="7">
        <v>1</v>
      </c>
      <c r="F92" s="6" t="s">
        <v>34</v>
      </c>
      <c r="G92" s="19"/>
      <c r="H92" s="17"/>
      <c r="I92" s="17"/>
      <c r="J92" s="17"/>
      <c r="K92" s="18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x14ac:dyDescent="0.25">
      <c r="A93" s="17"/>
      <c r="B93" s="17"/>
      <c r="C93" s="17"/>
      <c r="D93" s="6" t="s">
        <v>3</v>
      </c>
      <c r="E93" s="8">
        <v>25342499</v>
      </c>
      <c r="F93" s="6" t="s">
        <v>4</v>
      </c>
      <c r="G93" s="22"/>
      <c r="H93" s="17"/>
      <c r="I93" s="17"/>
      <c r="J93" s="17"/>
      <c r="K93" s="18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x14ac:dyDescent="0.25">
      <c r="A94" s="17"/>
      <c r="B94" s="17"/>
      <c r="C94" s="17"/>
      <c r="D94" s="6" t="s">
        <v>23</v>
      </c>
      <c r="E94" s="8">
        <v>10972</v>
      </c>
      <c r="F94" s="6" t="s">
        <v>24</v>
      </c>
      <c r="G94" s="22"/>
      <c r="H94" s="17"/>
      <c r="I94" s="17"/>
      <c r="J94" s="17"/>
      <c r="K94" s="18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8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45" customHeight="1" x14ac:dyDescent="0.25">
      <c r="A96" s="17"/>
      <c r="B96" s="17"/>
      <c r="C96" s="17"/>
      <c r="D96" s="33" t="s">
        <v>57</v>
      </c>
      <c r="E96" s="9" t="s">
        <v>50</v>
      </c>
      <c r="F96" s="9" t="s">
        <v>9</v>
      </c>
      <c r="G96" s="9" t="s">
        <v>17</v>
      </c>
      <c r="H96" s="9" t="s">
        <v>5</v>
      </c>
      <c r="I96" s="10" t="s">
        <v>10</v>
      </c>
      <c r="J96" s="10" t="s">
        <v>16</v>
      </c>
      <c r="K96" s="10" t="s">
        <v>12</v>
      </c>
      <c r="L96" s="10" t="s">
        <v>14</v>
      </c>
      <c r="M96" s="10" t="s">
        <v>13</v>
      </c>
      <c r="N96" s="10" t="s">
        <v>15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x14ac:dyDescent="0.25">
      <c r="A97" s="17"/>
      <c r="B97" s="17"/>
      <c r="C97" s="17"/>
      <c r="D97" s="28" t="s">
        <v>30</v>
      </c>
      <c r="E97" s="11" t="s">
        <v>29</v>
      </c>
      <c r="F97" s="11" t="s">
        <v>1</v>
      </c>
      <c r="G97" s="11" t="s">
        <v>8</v>
      </c>
      <c r="H97" s="12" t="s">
        <v>27</v>
      </c>
      <c r="I97" s="11" t="s">
        <v>11</v>
      </c>
      <c r="J97" s="11" t="s">
        <v>8</v>
      </c>
      <c r="K97" s="23" t="s">
        <v>26</v>
      </c>
      <c r="L97" s="11" t="s">
        <v>8</v>
      </c>
      <c r="M97" s="11" t="s">
        <v>1</v>
      </c>
      <c r="N97" s="11" t="s">
        <v>8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x14ac:dyDescent="0.25">
      <c r="A98" s="17"/>
      <c r="B98" s="17"/>
      <c r="C98" s="17"/>
      <c r="D98" s="29">
        <f>E98*1.23</f>
        <v>988496.39969730005</v>
      </c>
      <c r="E98" s="32">
        <f>G98+J98+L98+N98</f>
        <v>803655.6095100001</v>
      </c>
      <c r="F98" s="13">
        <f>E88/1000</f>
        <v>0</v>
      </c>
      <c r="G98" s="14">
        <f>F98*E93</f>
        <v>0</v>
      </c>
      <c r="H98" s="15">
        <v>8784</v>
      </c>
      <c r="I98" s="6">
        <v>0</v>
      </c>
      <c r="J98" s="14">
        <f>E92*I98*12</f>
        <v>0</v>
      </c>
      <c r="K98" s="13">
        <v>4.5599999999999998E-3</v>
      </c>
      <c r="L98" s="14">
        <f>K98*H98*E94</f>
        <v>439483.89887999999</v>
      </c>
      <c r="M98" s="13">
        <v>1.4370000000000001E-2</v>
      </c>
      <c r="N98" s="14">
        <f>M98*E93</f>
        <v>364171.71063000005</v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x14ac:dyDescent="0.25">
      <c r="A99" s="17"/>
      <c r="B99" s="17"/>
      <c r="C99" s="17"/>
      <c r="D99" s="20"/>
      <c r="E99" s="17"/>
      <c r="F99" s="17"/>
      <c r="G99" s="17"/>
      <c r="H99" s="17"/>
      <c r="I99" s="17"/>
      <c r="J99" s="17"/>
      <c r="K99" s="18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5.75" x14ac:dyDescent="0.25">
      <c r="A100" s="17"/>
      <c r="B100" s="17"/>
      <c r="C100" s="17"/>
      <c r="D100" s="30" t="s">
        <v>58</v>
      </c>
      <c r="E100" s="31">
        <f>D98</f>
        <v>988496.39969730005</v>
      </c>
      <c r="F100" s="30" t="s">
        <v>30</v>
      </c>
      <c r="G100" s="17"/>
      <c r="H100" s="17"/>
      <c r="I100" s="17"/>
      <c r="J100" s="17"/>
      <c r="K100" s="18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8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x14ac:dyDescent="0.25">
      <c r="A102" s="17"/>
      <c r="B102" s="17"/>
      <c r="C102" s="17"/>
      <c r="D102" s="17"/>
      <c r="E102" s="21"/>
      <c r="F102" s="17"/>
      <c r="G102" s="17"/>
      <c r="H102" s="17"/>
      <c r="I102" s="17"/>
      <c r="J102" s="17"/>
      <c r="K102" s="18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8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8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8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8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8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8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8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8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8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8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8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8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8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8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8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8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8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8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8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8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8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8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8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8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8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8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8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8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8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8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</sheetData>
  <pageMargins left="0.70866141732283472" right="0.70866141732283472" top="0.55118110236220474" bottom="0.55118110236220474" header="0.31496062992125984" footer="0.31496062992125984"/>
  <pageSetup paperSize="9" scale="89" fitToHeight="0" orientation="landscape" r:id="rId1"/>
  <ignoredErrors>
    <ignoredError sqref="E72 E58 E45 E86 E10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EDF96-7DE3-40B6-A82E-9D6CE4149885}">
  <dimension ref="A1:K21"/>
  <sheetViews>
    <sheetView tabSelected="1" workbookViewId="0">
      <selection activeCell="G7" sqref="G7:G8"/>
    </sheetView>
  </sheetViews>
  <sheetFormatPr defaultRowHeight="15.75" x14ac:dyDescent="0.25"/>
  <cols>
    <col min="1" max="1" width="4.5703125" style="44" customWidth="1"/>
    <col min="2" max="2" width="12" style="45" customWidth="1"/>
    <col min="3" max="3" width="12.7109375" style="45" customWidth="1"/>
    <col min="4" max="4" width="17.140625" style="45" customWidth="1"/>
    <col min="5" max="5" width="22.85546875" style="45" customWidth="1"/>
    <col min="6" max="6" width="17" style="45" customWidth="1"/>
    <col min="7" max="7" width="19.28515625" style="41" customWidth="1"/>
    <col min="8" max="9" width="22.28515625" style="41" customWidth="1"/>
    <col min="10" max="10" width="19.85546875" style="41" customWidth="1"/>
    <col min="11" max="16384" width="9.140625" style="41"/>
  </cols>
  <sheetData>
    <row r="1" spans="1:11" x14ac:dyDescent="0.25">
      <c r="B1" s="50"/>
      <c r="C1" s="50"/>
      <c r="D1" s="50"/>
      <c r="E1" s="50"/>
      <c r="F1" s="50"/>
      <c r="G1" s="51"/>
      <c r="H1" s="51"/>
      <c r="I1" s="51"/>
    </row>
    <row r="2" spans="1:11" x14ac:dyDescent="0.25">
      <c r="B2" s="56" t="s">
        <v>66</v>
      </c>
      <c r="C2" s="50"/>
      <c r="D2" s="50"/>
      <c r="E2" s="50"/>
      <c r="F2" s="50"/>
      <c r="G2" s="51"/>
      <c r="H2" s="51"/>
      <c r="I2" s="51"/>
    </row>
    <row r="3" spans="1:11" x14ac:dyDescent="0.25">
      <c r="B3" s="56" t="s">
        <v>67</v>
      </c>
      <c r="C3" s="50"/>
      <c r="D3" s="50"/>
      <c r="E3" s="50"/>
      <c r="F3" s="50"/>
      <c r="G3" s="51"/>
      <c r="H3" s="51"/>
      <c r="I3" s="51"/>
    </row>
    <row r="4" spans="1:11" x14ac:dyDescent="0.25">
      <c r="B4" s="50"/>
      <c r="C4" s="50"/>
      <c r="D4" s="50"/>
      <c r="E4" s="50"/>
      <c r="F4" s="50"/>
      <c r="G4" s="51"/>
      <c r="H4" s="51"/>
      <c r="I4" s="51"/>
    </row>
    <row r="5" spans="1:11" ht="58.5" customHeight="1" x14ac:dyDescent="0.3">
      <c r="A5" s="46"/>
      <c r="B5" s="59" t="s">
        <v>60</v>
      </c>
      <c r="C5" s="58" t="s">
        <v>0</v>
      </c>
      <c r="D5" s="37" t="s">
        <v>63</v>
      </c>
      <c r="E5" s="37" t="s">
        <v>62</v>
      </c>
      <c r="F5" s="37" t="s">
        <v>35</v>
      </c>
      <c r="G5" s="36" t="s">
        <v>43</v>
      </c>
      <c r="H5" s="37" t="s">
        <v>61</v>
      </c>
      <c r="I5" s="39" t="s">
        <v>59</v>
      </c>
      <c r="J5" s="49"/>
      <c r="K5" s="42"/>
    </row>
    <row r="6" spans="1:11" ht="18.75" x14ac:dyDescent="0.3">
      <c r="A6" s="47"/>
      <c r="B6" s="59"/>
      <c r="C6" s="58"/>
      <c r="D6" s="37" t="s">
        <v>64</v>
      </c>
      <c r="E6" s="37" t="s">
        <v>4</v>
      </c>
      <c r="F6" s="37" t="str">
        <f>obliczenia!F94</f>
        <v>kWh/h</v>
      </c>
      <c r="G6" s="34" t="s">
        <v>68</v>
      </c>
      <c r="H6" s="34" t="s">
        <v>30</v>
      </c>
      <c r="I6" s="40" t="s">
        <v>30</v>
      </c>
      <c r="J6" s="49"/>
      <c r="K6" s="42"/>
    </row>
    <row r="7" spans="1:11" ht="18.75" x14ac:dyDescent="0.3">
      <c r="A7" s="48"/>
      <c r="B7" s="59">
        <v>1</v>
      </c>
      <c r="C7" s="34" t="str">
        <f>obliczenia!E5</f>
        <v>W-1.1</v>
      </c>
      <c r="D7" s="34">
        <f>obliczenia!E7</f>
        <v>5</v>
      </c>
      <c r="E7" s="55">
        <f>obliczenia!E8</f>
        <v>5691</v>
      </c>
      <c r="F7" s="54" t="s">
        <v>65</v>
      </c>
      <c r="G7" s="60"/>
      <c r="H7" s="38">
        <f>obliczenia!D12</f>
        <v>615.56657490000009</v>
      </c>
      <c r="I7" s="57">
        <f>obliczenia!E23</f>
        <v>5004.1515447000002</v>
      </c>
      <c r="J7" s="49"/>
      <c r="K7" s="42"/>
    </row>
    <row r="8" spans="1:11" ht="18.75" x14ac:dyDescent="0.3">
      <c r="A8" s="48"/>
      <c r="B8" s="59"/>
      <c r="C8" s="34" t="str">
        <f>obliczenia!E14</f>
        <v>W-2.1</v>
      </c>
      <c r="D8" s="34">
        <f>obliczenia!E16</f>
        <v>8</v>
      </c>
      <c r="E8" s="55">
        <f>obliczenia!E17</f>
        <v>72873</v>
      </c>
      <c r="F8" s="54" t="s">
        <v>65</v>
      </c>
      <c r="G8" s="60"/>
      <c r="H8" s="38">
        <f>obliczenia!D21</f>
        <v>4388.5849698000002</v>
      </c>
      <c r="I8" s="57"/>
      <c r="J8" s="49"/>
      <c r="K8" s="42"/>
    </row>
    <row r="9" spans="1:11" ht="18.75" x14ac:dyDescent="0.3">
      <c r="A9" s="48"/>
      <c r="B9" s="59">
        <v>2</v>
      </c>
      <c r="C9" s="34" t="str">
        <f>obliczenia!E27</f>
        <v>W-3.6</v>
      </c>
      <c r="D9" s="34">
        <f>obliczenia!E29</f>
        <v>42</v>
      </c>
      <c r="E9" s="55">
        <f>obliczenia!E30</f>
        <v>1692314</v>
      </c>
      <c r="F9" s="54" t="s">
        <v>65</v>
      </c>
      <c r="G9" s="60"/>
      <c r="H9" s="38">
        <f>obliczenia!D34</f>
        <v>85079.286345</v>
      </c>
      <c r="I9" s="57">
        <f>obliczenia!E45</f>
        <v>90994.474425000008</v>
      </c>
      <c r="J9" s="49"/>
      <c r="K9" s="42"/>
    </row>
    <row r="10" spans="1:11" ht="18.75" x14ac:dyDescent="0.3">
      <c r="A10" s="48"/>
      <c r="B10" s="59"/>
      <c r="C10" s="34" t="str">
        <f>obliczenia!E36</f>
        <v>W-3.9</v>
      </c>
      <c r="D10" s="34">
        <f>obliczenia!E38</f>
        <v>2</v>
      </c>
      <c r="E10" s="55">
        <f>obliczenia!E39</f>
        <v>122976</v>
      </c>
      <c r="F10" s="54" t="s">
        <v>65</v>
      </c>
      <c r="G10" s="60"/>
      <c r="H10" s="38">
        <f>obliczenia!D43</f>
        <v>5915.1880800000008</v>
      </c>
      <c r="I10" s="57"/>
      <c r="J10" s="49"/>
      <c r="K10" s="42"/>
    </row>
    <row r="11" spans="1:11" ht="18.75" x14ac:dyDescent="0.3">
      <c r="A11" s="48"/>
      <c r="B11" s="34">
        <v>3</v>
      </c>
      <c r="C11" s="34" t="str">
        <f>obliczenia!E49</f>
        <v>W-4</v>
      </c>
      <c r="D11" s="34">
        <f>obliczenia!E51</f>
        <v>15</v>
      </c>
      <c r="E11" s="55">
        <f>obliczenia!E52</f>
        <v>2733387</v>
      </c>
      <c r="F11" s="54" t="s">
        <v>65</v>
      </c>
      <c r="G11" s="61"/>
      <c r="H11" s="35">
        <f>obliczenia!D56</f>
        <v>133597.13084190001</v>
      </c>
      <c r="I11" s="53">
        <f>obliczenia!E58</f>
        <v>133597.13084190001</v>
      </c>
      <c r="J11" s="49"/>
      <c r="K11" s="42"/>
    </row>
    <row r="12" spans="1:11" ht="18.75" x14ac:dyDescent="0.3">
      <c r="A12" s="48"/>
      <c r="B12" s="34">
        <v>4</v>
      </c>
      <c r="C12" s="34" t="str">
        <f>obliczenia!E62</f>
        <v>W-5.1</v>
      </c>
      <c r="D12" s="34">
        <f>obliczenia!E64</f>
        <v>14</v>
      </c>
      <c r="E12" s="55">
        <f>obliczenia!E65</f>
        <v>5991205</v>
      </c>
      <c r="F12" s="55">
        <f>obliczenia!E66</f>
        <v>3677</v>
      </c>
      <c r="G12" s="61"/>
      <c r="H12" s="35">
        <f>obliczenia!D70</f>
        <v>327190.45673429995</v>
      </c>
      <c r="I12" s="53">
        <f>obliczenia!E72</f>
        <v>327190.45673429995</v>
      </c>
      <c r="J12" s="49"/>
      <c r="K12" s="42"/>
    </row>
    <row r="13" spans="1:11" ht="18.75" x14ac:dyDescent="0.3">
      <c r="A13" s="48"/>
      <c r="B13" s="34">
        <v>5</v>
      </c>
      <c r="C13" s="34" t="str">
        <f>obliczenia!E76</f>
        <v>W-6.1</v>
      </c>
      <c r="D13" s="34">
        <f>obliczenia!E78</f>
        <v>4</v>
      </c>
      <c r="E13" s="55">
        <f>obliczenia!E79</f>
        <v>10838714</v>
      </c>
      <c r="F13" s="55">
        <f>obliczenia!E80</f>
        <v>5922</v>
      </c>
      <c r="G13" s="61"/>
      <c r="H13" s="35">
        <f>obliczenia!D84</f>
        <v>528901.76150759996</v>
      </c>
      <c r="I13" s="53">
        <f>obliczenia!E86</f>
        <v>528901.76150759996</v>
      </c>
      <c r="J13" s="49"/>
      <c r="K13" s="42"/>
    </row>
    <row r="14" spans="1:11" ht="18.75" x14ac:dyDescent="0.3">
      <c r="A14" s="48"/>
      <c r="B14" s="34">
        <v>6</v>
      </c>
      <c r="C14" s="34" t="str">
        <f>obliczenia!E90</f>
        <v>W-7A.1</v>
      </c>
      <c r="D14" s="34">
        <f>obliczenia!E92</f>
        <v>1</v>
      </c>
      <c r="E14" s="55">
        <f>obliczenia!E93</f>
        <v>25342499</v>
      </c>
      <c r="F14" s="55">
        <f>obliczenia!E94</f>
        <v>10972</v>
      </c>
      <c r="G14" s="61"/>
      <c r="H14" s="35">
        <f>obliczenia!D98</f>
        <v>988496.39969730005</v>
      </c>
      <c r="I14" s="53">
        <f>obliczenia!E100</f>
        <v>988496.39969730005</v>
      </c>
      <c r="J14" s="49"/>
      <c r="K14" s="42"/>
    </row>
    <row r="15" spans="1:11" ht="18.75" x14ac:dyDescent="0.3">
      <c r="B15" s="52"/>
      <c r="C15" s="52"/>
      <c r="D15" s="52"/>
      <c r="E15" s="52"/>
      <c r="F15" s="52"/>
      <c r="G15" s="52"/>
      <c r="H15" s="52"/>
      <c r="I15" s="52"/>
      <c r="J15" s="43"/>
      <c r="K15" s="42"/>
    </row>
    <row r="16" spans="1:11" ht="18.75" x14ac:dyDescent="0.3">
      <c r="B16" s="43"/>
      <c r="C16" s="43"/>
      <c r="D16" s="43"/>
      <c r="E16" s="43"/>
      <c r="F16" s="43"/>
      <c r="G16" s="42"/>
      <c r="H16" s="42"/>
      <c r="I16" s="42"/>
      <c r="J16" s="42"/>
      <c r="K16" s="42"/>
    </row>
    <row r="17" spans="2:11" ht="18.75" x14ac:dyDescent="0.3">
      <c r="B17" s="43"/>
      <c r="C17" s="43"/>
      <c r="D17" s="43"/>
      <c r="E17" s="43"/>
      <c r="F17" s="43"/>
      <c r="G17" s="42"/>
      <c r="H17" s="42"/>
      <c r="I17" s="42"/>
      <c r="J17" s="42"/>
      <c r="K17" s="42"/>
    </row>
    <row r="18" spans="2:11" ht="18.75" x14ac:dyDescent="0.3">
      <c r="B18" s="43"/>
      <c r="C18" s="43"/>
      <c r="D18" s="43"/>
      <c r="E18" s="43"/>
      <c r="F18" s="43"/>
      <c r="G18" s="42"/>
      <c r="H18" s="42"/>
      <c r="I18" s="42"/>
      <c r="J18" s="42"/>
      <c r="K18" s="42"/>
    </row>
    <row r="19" spans="2:11" ht="18.75" x14ac:dyDescent="0.3">
      <c r="B19" s="43"/>
      <c r="C19" s="43"/>
      <c r="D19" s="43"/>
      <c r="E19" s="43"/>
      <c r="F19" s="43"/>
      <c r="G19" s="42"/>
      <c r="H19" s="42"/>
      <c r="I19" s="42"/>
      <c r="J19" s="42"/>
      <c r="K19" s="42"/>
    </row>
    <row r="20" spans="2:11" ht="18.75" x14ac:dyDescent="0.3">
      <c r="B20" s="43"/>
      <c r="C20" s="43"/>
      <c r="D20" s="43"/>
      <c r="E20" s="43"/>
      <c r="F20" s="43"/>
      <c r="G20" s="42"/>
      <c r="H20" s="42"/>
      <c r="I20" s="42"/>
      <c r="J20" s="42"/>
      <c r="K20" s="42"/>
    </row>
    <row r="21" spans="2:11" x14ac:dyDescent="0.25">
      <c r="G21" s="44"/>
      <c r="H21" s="44"/>
      <c r="I21" s="44"/>
      <c r="J21" s="44"/>
      <c r="K21" s="44"/>
    </row>
  </sheetData>
  <mergeCells count="8">
    <mergeCell ref="I7:I8"/>
    <mergeCell ref="I9:I10"/>
    <mergeCell ref="C5:C6"/>
    <mergeCell ref="B5:B6"/>
    <mergeCell ref="B7:B8"/>
    <mergeCell ref="B9:B10"/>
    <mergeCell ref="G7:G8"/>
    <mergeCell ref="G9:G10"/>
  </mergeCells>
  <pageMargins left="0.7" right="0.7" top="0.75" bottom="0.75" header="0.3" footer="0.3"/>
  <ignoredErrors>
    <ignoredError sqref="I11:I14 I7 I9 H7:H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obliczenia</vt:lpstr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2019-06-06T12:01:02Z</dcterms:modified>
</cp:coreProperties>
</file>